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<sst xmlns="http://schemas.openxmlformats.org/spreadsheetml/2006/main" count="115" uniqueCount="112">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</sst>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1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10" borderId="17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49">
      <selection activeCell="L32" sqref="L3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09" t="s">
        <v>0</v>
      </c>
      <c r="B1" s="109"/>
      <c r="C1" s="109"/>
      <c r="D1" s="109"/>
      <c r="E1" s="109"/>
      <c r="F1" s="109"/>
      <c r="G1" s="109"/>
    </row>
    <row r="2" spans="1:7" ht="18.75">
      <c r="A2" s="109" t="s">
        <v>110</v>
      </c>
      <c r="B2" s="109"/>
      <c r="C2" s="109"/>
      <c r="D2" s="109"/>
      <c r="E2" s="109"/>
      <c r="F2" s="109"/>
      <c r="G2" s="109"/>
    </row>
    <row r="3" spans="1:7" ht="18.75">
      <c r="A3" s="109" t="s">
        <v>61</v>
      </c>
      <c r="B3" s="109"/>
      <c r="C3" s="109"/>
      <c r="D3" s="109"/>
      <c r="E3" s="109"/>
      <c r="F3" s="109"/>
      <c r="G3" s="10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21">
        <v>22.378</v>
      </c>
      <c r="D6" s="121">
        <v>22.925</v>
      </c>
      <c r="E6" s="120">
        <f aca="true" t="shared" si="0" ref="E6:E18">D6-C6</f>
        <v>0.5470000000000006</v>
      </c>
      <c r="F6" s="76"/>
      <c r="G6" s="72">
        <v>99.7</v>
      </c>
      <c r="H6" s="74">
        <f>E6*F46/G6+E63</f>
        <v>29.939497897208724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121">
        <v>2.024</v>
      </c>
      <c r="E8" s="120">
        <f t="shared" si="0"/>
        <v>0.3640000000000001</v>
      </c>
      <c r="F8" s="27"/>
      <c r="G8" s="72">
        <v>83.5</v>
      </c>
      <c r="H8" s="74">
        <f>E8*F46/G8+E63</f>
        <v>27.148165715874292</v>
      </c>
    </row>
    <row r="9" spans="1:8" ht="15.75">
      <c r="A9" s="69" t="s">
        <v>62</v>
      </c>
      <c r="B9" s="70" t="s">
        <v>63</v>
      </c>
      <c r="C9" s="121">
        <v>12.491</v>
      </c>
      <c r="D9" s="121">
        <v>12.634</v>
      </c>
      <c r="E9" s="120">
        <f t="shared" si="0"/>
        <v>0.14300000000000068</v>
      </c>
      <c r="F9" s="27"/>
      <c r="G9" s="72">
        <v>45.3</v>
      </c>
      <c r="H9" s="74">
        <f>E9*F46/G9+E63</f>
        <v>24.170186523794907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120">
        <f t="shared" si="0"/>
        <v>0.25700000000000145</v>
      </c>
      <c r="F10" s="37"/>
      <c r="G10" s="51">
        <v>79.7</v>
      </c>
      <c r="H10" s="74">
        <f>E10*F46/G10+E63</f>
        <v>24.33823268752701</v>
      </c>
    </row>
    <row r="11" spans="1:8" ht="19.5" customHeight="1">
      <c r="A11" s="35" t="s">
        <v>56</v>
      </c>
      <c r="B11" s="36" t="s">
        <v>57</v>
      </c>
      <c r="C11" s="37">
        <v>21.8</v>
      </c>
      <c r="D11" s="122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17.52099324835651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120">
        <f t="shared" si="0"/>
        <v>0.44700000000000273</v>
      </c>
      <c r="F12" s="37"/>
      <c r="G12" s="51">
        <v>115.8</v>
      </c>
      <c r="H12" s="74">
        <f>E12*F46/G12+E63</f>
        <v>25.912006778515902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120">
        <f t="shared" si="0"/>
        <v>0.15100000000000002</v>
      </c>
      <c r="F13" s="37"/>
      <c r="G13" s="51">
        <v>85.5</v>
      </c>
      <c r="H13" s="80">
        <f>E13*F46/G13+E63</f>
        <v>20.726392243170572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120">
        <f t="shared" si="0"/>
        <v>0.04299999999999926</v>
      </c>
      <c r="F14" s="37"/>
      <c r="G14" s="51">
        <v>80.6</v>
      </c>
      <c r="H14" s="80">
        <f>E14*F46/G14+E63</f>
        <v>17.674035750346263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24.686889565482712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120">
        <f t="shared" si="0"/>
        <v>0.7729999999999961</v>
      </c>
      <c r="F16" s="37"/>
      <c r="G16" s="51">
        <v>110</v>
      </c>
      <c r="H16" s="74">
        <f>E16*F46/G16+E63</f>
        <v>33.75515266688127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</v>
      </c>
      <c r="E17" s="83">
        <f t="shared" si="0"/>
        <v>0</v>
      </c>
      <c r="F17" s="37"/>
      <c r="G17" s="51"/>
      <c r="H17" s="82"/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120">
        <f t="shared" si="0"/>
        <v>0.2729999999999999</v>
      </c>
      <c r="F18" s="37"/>
      <c r="G18" s="51">
        <v>51.8</v>
      </c>
      <c r="H18" s="74">
        <f>E18*F46/G18+E63</f>
        <v>29.404129352385045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120">
        <f aca="true" t="shared" si="1" ref="E21:E32">D21-C21</f>
        <v>0.09599999999999997</v>
      </c>
      <c r="F21" s="37"/>
      <c r="G21" s="77">
        <v>78.7</v>
      </c>
      <c r="H21" s="81">
        <f>E21*F46/G21+E63</f>
        <v>19.373640030979782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120">
        <f t="shared" si="1"/>
        <v>0.013000000000000012</v>
      </c>
      <c r="F22" s="37"/>
      <c r="G22" s="77">
        <v>50.8</v>
      </c>
      <c r="H22" s="81">
        <f>E22*F46/G22+E63</f>
        <v>16.986606608184157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</v>
      </c>
      <c r="E23" s="83">
        <f t="shared" si="1"/>
        <v>0</v>
      </c>
      <c r="F23" s="84"/>
      <c r="G23" s="85"/>
      <c r="H23" s="86"/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78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37">
        <v>0.04</v>
      </c>
      <c r="D27" s="37">
        <v>0.04</v>
      </c>
      <c r="E27" s="83">
        <f t="shared" si="1"/>
        <v>0</v>
      </c>
      <c r="F27" s="84"/>
      <c r="G27" s="85"/>
      <c r="H27" s="86"/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17.367798692216684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19.397626561069146</v>
      </c>
    </row>
    <row r="30" spans="1:10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</v>
      </c>
      <c r="E31" s="83">
        <v>0</v>
      </c>
      <c r="F31" s="84"/>
      <c r="G31" s="85"/>
      <c r="H31" s="86"/>
      <c r="J31" s="75">
        <v>105.6</v>
      </c>
    </row>
    <row r="32" spans="1:8" ht="19.5" customHeight="1">
      <c r="A32" s="87" t="s">
        <v>104</v>
      </c>
      <c r="B32" s="61" t="s">
        <v>68</v>
      </c>
      <c r="C32" s="64">
        <v>18.476</v>
      </c>
      <c r="D32" s="64">
        <v>18.627</v>
      </c>
      <c r="E32" s="123">
        <f t="shared" si="1"/>
        <v>0.1509999999999998</v>
      </c>
      <c r="F32" s="37"/>
      <c r="G32" s="89">
        <v>213.8</v>
      </c>
      <c r="H32" s="91">
        <f>(E32+E33)*F46/G32+E63</f>
        <v>18.70418115629372</v>
      </c>
    </row>
    <row r="33" spans="1:8" ht="19.5" customHeight="1">
      <c r="A33" s="88"/>
      <c r="B33" s="61" t="s">
        <v>69</v>
      </c>
      <c r="C33" s="64">
        <v>13.279</v>
      </c>
      <c r="D33" s="64">
        <v>13.331</v>
      </c>
      <c r="E33" s="123">
        <f>D33-C33</f>
        <v>0.0519999999999996</v>
      </c>
      <c r="F33" s="37"/>
      <c r="G33" s="90"/>
      <c r="H33" s="92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123">
        <f>D35-C35</f>
        <v>0.532</v>
      </c>
      <c r="F35" s="37"/>
      <c r="G35" s="51">
        <v>107.2</v>
      </c>
      <c r="H35" s="68">
        <f>E35*F46/G35+E63</f>
        <v>28.642432145850158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17.018580994349612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120">
        <f>D39-C39</f>
        <v>0.07899999999999996</v>
      </c>
      <c r="F39" s="37"/>
      <c r="G39" s="51">
        <v>112.6</v>
      </c>
      <c r="H39" s="81">
        <f>E39*F46/G39+E63</f>
        <v>18.09031646294143</v>
      </c>
    </row>
    <row r="40" spans="1:10" ht="19.5" customHeight="1">
      <c r="A40" s="100"/>
      <c r="B40" s="101"/>
      <c r="C40" s="39"/>
      <c r="D40" s="54" t="s">
        <v>37</v>
      </c>
      <c r="E40" s="124">
        <f>SUM(E6:E39)</f>
        <v>4.420999999999999</v>
      </c>
      <c r="F40" s="53" t="s">
        <v>38</v>
      </c>
      <c r="G40" s="52">
        <f>SUM(G6:G39)</f>
        <v>1696.9999999999998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10" t="s">
        <v>27</v>
      </c>
      <c r="B43" s="111"/>
      <c r="C43" s="114" t="s">
        <v>3</v>
      </c>
      <c r="D43" s="115"/>
      <c r="E43" s="116" t="s">
        <v>9</v>
      </c>
      <c r="F43" s="117"/>
      <c r="G43" s="118" t="s">
        <v>8</v>
      </c>
    </row>
    <row r="44" spans="1:8" ht="30" customHeight="1" thickBot="1">
      <c r="A44" s="112"/>
      <c r="B44" s="113"/>
      <c r="C44" s="14" t="s">
        <v>5</v>
      </c>
      <c r="D44" s="5" t="s">
        <v>4</v>
      </c>
      <c r="E44" s="5" t="s">
        <v>6</v>
      </c>
      <c r="F44" s="6" t="s">
        <v>7</v>
      </c>
      <c r="G44" s="119"/>
      <c r="H44" s="13"/>
    </row>
    <row r="45" spans="1:9" ht="68.25" customHeight="1" thickBot="1">
      <c r="A45" s="102" t="s">
        <v>13</v>
      </c>
      <c r="B45" s="103"/>
      <c r="C45" s="40">
        <v>107594.91</v>
      </c>
      <c r="D45" s="40">
        <v>108000.22</v>
      </c>
      <c r="E45" s="41">
        <f>D45-C45</f>
        <v>405.3099999999977</v>
      </c>
      <c r="F45" s="42">
        <f>E45+0.54+4.48</f>
        <v>410.3299999999977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93" t="s">
        <v>22</v>
      </c>
      <c r="B50" s="93"/>
      <c r="C50" s="93"/>
      <c r="D50" s="93"/>
      <c r="E50" s="93"/>
      <c r="F50" s="44">
        <f>(F49*F48)</f>
        <v>96.951</v>
      </c>
      <c r="H50" s="66"/>
      <c r="I50" s="15"/>
      <c r="J50" s="17"/>
    </row>
    <row r="51" spans="1:8" ht="22.5" customHeight="1">
      <c r="A51" s="93" t="s">
        <v>11</v>
      </c>
      <c r="B51" s="93"/>
      <c r="C51" s="93"/>
      <c r="D51" s="93"/>
      <c r="E51" s="93"/>
      <c r="F51" s="46">
        <v>0</v>
      </c>
      <c r="H51" s="7"/>
    </row>
    <row r="52" spans="1:8" ht="48" customHeight="1">
      <c r="A52" s="97" t="s">
        <v>36</v>
      </c>
      <c r="B52" s="97"/>
      <c r="C52" s="97"/>
      <c r="D52" s="97"/>
      <c r="E52" s="97"/>
      <c r="F52" s="57">
        <f>E40/G40</f>
        <v>0.0026051856216853272</v>
      </c>
      <c r="G52" s="49"/>
      <c r="H52" s="66"/>
    </row>
    <row r="53" spans="1:10" ht="51" customHeight="1">
      <c r="A53" s="97" t="s">
        <v>39</v>
      </c>
      <c r="B53" s="97"/>
      <c r="C53" s="97"/>
      <c r="D53" s="97"/>
      <c r="E53" s="97"/>
      <c r="F53" s="63">
        <f>F52*(B63-G40)</f>
        <v>94.42443182086036</v>
      </c>
      <c r="G53" s="49"/>
      <c r="H53" s="7"/>
      <c r="I53" s="17"/>
      <c r="J53" s="56"/>
    </row>
    <row r="54" spans="1:10" ht="32.25" customHeight="1">
      <c r="A54" s="93" t="s">
        <v>46</v>
      </c>
      <c r="B54" s="93"/>
      <c r="C54" s="93"/>
      <c r="D54" s="93"/>
      <c r="E54" s="93"/>
      <c r="F54" s="47">
        <f>F45-F50-E40-F53</f>
        <v>214.53356817913738</v>
      </c>
      <c r="G54" s="34"/>
      <c r="H54" s="50"/>
      <c r="J54" s="21"/>
    </row>
    <row r="55" spans="1:11" ht="32.25" customHeight="1">
      <c r="A55" s="93" t="s">
        <v>17</v>
      </c>
      <c r="B55" s="93"/>
      <c r="C55" s="93"/>
      <c r="D55" s="93"/>
      <c r="E55" s="93"/>
      <c r="F55" s="58">
        <v>20790</v>
      </c>
      <c r="K55" s="17"/>
    </row>
    <row r="56" spans="1:6" ht="32.25" customHeight="1">
      <c r="A56" s="93" t="s">
        <v>18</v>
      </c>
      <c r="B56" s="93"/>
      <c r="C56" s="93"/>
      <c r="D56" s="93"/>
      <c r="E56" s="93"/>
      <c r="F56" s="44">
        <f>F55/F46*F51</f>
        <v>0</v>
      </c>
    </row>
    <row r="57" spans="1:6" ht="32.25" customHeight="1">
      <c r="A57" s="93" t="s">
        <v>40</v>
      </c>
      <c r="B57" s="93"/>
      <c r="C57" s="93"/>
      <c r="D57" s="93"/>
      <c r="E57" s="93"/>
      <c r="F57" s="48">
        <f>F45/(F54+F50+E40+F53)</f>
        <v>1</v>
      </c>
    </row>
    <row r="58" spans="1:7" ht="17.25" customHeight="1">
      <c r="A58" s="98" t="s">
        <v>10</v>
      </c>
      <c r="B58" s="98"/>
      <c r="C58" s="98"/>
      <c r="D58" s="98"/>
      <c r="E58" s="98"/>
      <c r="F58" s="98"/>
      <c r="G58" s="98"/>
    </row>
    <row r="59" spans="1:6" ht="32.25" customHeight="1">
      <c r="A59" s="93" t="s">
        <v>23</v>
      </c>
      <c r="B59" s="99"/>
      <c r="C59" s="99"/>
      <c r="D59" s="99"/>
      <c r="E59" s="99"/>
      <c r="F59" s="65">
        <f>F48*F57</f>
        <v>0.051</v>
      </c>
    </row>
    <row r="60" spans="1:6" ht="32.25" customHeight="1">
      <c r="A60" s="93" t="s">
        <v>26</v>
      </c>
      <c r="B60" s="93"/>
      <c r="C60" s="93"/>
      <c r="D60" s="93"/>
      <c r="E60" s="93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94" t="s">
        <v>42</v>
      </c>
      <c r="F62" s="95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214.53356817913738</v>
      </c>
      <c r="D63" s="33">
        <v>20790</v>
      </c>
      <c r="E63" s="96">
        <f>C63/B63*F46+D63/B63*F47</f>
        <v>16.352884757790456</v>
      </c>
      <c r="F63" s="96"/>
      <c r="G63" s="24"/>
      <c r="H63" s="25"/>
    </row>
    <row r="64" spans="1:6" ht="18.75">
      <c r="A64" s="2" t="s">
        <v>55</v>
      </c>
      <c r="B64" s="59"/>
      <c r="C64" s="60">
        <f>F52</f>
        <v>0.0026051856216853272</v>
      </c>
      <c r="D64" s="2"/>
      <c r="E64" s="107">
        <f>C64*F46</f>
        <v>6.451455621685327</v>
      </c>
      <c r="F64" s="108"/>
    </row>
    <row r="65" spans="1:6" ht="18.75">
      <c r="A65" s="104" t="s">
        <v>47</v>
      </c>
      <c r="B65" s="104"/>
      <c r="C65" s="104"/>
      <c r="D65" s="104"/>
      <c r="E65" s="105">
        <f>SUM(E63:F64)</f>
        <v>22.804340379475782</v>
      </c>
      <c r="F65" s="106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2022-05-25T07:10:13Z</dcterms:modified>
  <cp:category/>
  <cp:version/>
  <cp:contentType/>
  <cp:contentStatus/>
</cp:coreProperties>
</file>